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4355" windowHeight="7995"/>
  </bookViews>
  <sheets>
    <sheet name="Annual" sheetId="1" r:id="rId1"/>
  </sheets>
  <definedNames>
    <definedName name="_xlnm.Print_Area" localSheetId="0">Annual!$A$1:$R$100</definedName>
  </definedNames>
  <calcPr calcId="125725"/>
</workbook>
</file>

<file path=xl/calcChain.xml><?xml version="1.0" encoding="utf-8"?>
<calcChain xmlns="http://schemas.openxmlformats.org/spreadsheetml/2006/main">
  <c r="Q95" i="1"/>
  <c r="Q97" s="1"/>
  <c r="R91"/>
  <c r="Q84"/>
  <c r="R84" s="1"/>
  <c r="R82"/>
  <c r="Q76"/>
  <c r="R76"/>
  <c r="R74"/>
  <c r="Q74"/>
  <c r="Q71"/>
  <c r="R71"/>
  <c r="R69"/>
  <c r="Q69"/>
  <c r="Q66"/>
  <c r="R66"/>
  <c r="R64"/>
  <c r="Q59"/>
  <c r="R59"/>
  <c r="R57"/>
  <c r="Q55"/>
  <c r="Q52"/>
  <c r="R52"/>
  <c r="R50"/>
  <c r="Q50"/>
  <c r="Q46"/>
  <c r="R46"/>
  <c r="Q31"/>
  <c r="R31" s="1"/>
  <c r="H27"/>
  <c r="Q25"/>
  <c r="R25"/>
  <c r="Q17"/>
  <c r="R17" s="1"/>
  <c r="R15"/>
  <c r="Q15"/>
  <c r="Q13"/>
  <c r="R13" s="1"/>
  <c r="R11"/>
  <c r="Q11"/>
  <c r="Q9"/>
  <c r="R9"/>
  <c r="R7"/>
  <c r="Q5"/>
  <c r="R5"/>
  <c r="Q19"/>
  <c r="Q21"/>
  <c r="Q22"/>
  <c r="Q26"/>
  <c r="Q29" s="1"/>
  <c r="Q77"/>
  <c r="Q78"/>
  <c r="Q27"/>
  <c r="Q28"/>
  <c r="Q85"/>
  <c r="Q38"/>
  <c r="Q86"/>
  <c r="Q42"/>
  <c r="Q87"/>
  <c r="Q88"/>
  <c r="Q89"/>
  <c r="Q6"/>
  <c r="Q7"/>
  <c r="Q90"/>
  <c r="Q37"/>
  <c r="Q91"/>
  <c r="Q82"/>
  <c r="Q44"/>
  <c r="R37" l="1"/>
  <c r="R20"/>
  <c r="R19"/>
  <c r="R27"/>
  <c r="R28"/>
  <c r="R22"/>
  <c r="R42"/>
  <c r="R38"/>
  <c r="Q20"/>
  <c r="Q23" s="1"/>
  <c r="Q54"/>
  <c r="Q57" s="1"/>
  <c r="Q60"/>
  <c r="Q64" s="1"/>
  <c r="R23" l="1"/>
  <c r="R44"/>
  <c r="R29"/>
  <c r="R95" l="1"/>
</calcChain>
</file>

<file path=xl/comments1.xml><?xml version="1.0" encoding="utf-8"?>
<comments xmlns="http://schemas.openxmlformats.org/spreadsheetml/2006/main">
  <authors>
    <author>Allen-Scholey, Leyton</author>
  </authors>
  <commentList>
    <comment ref="Q93" authorId="0">
      <text>
        <r>
          <rPr>
            <b/>
            <sz val="9"/>
            <color indexed="81"/>
            <rFont val="Tahoma"/>
            <family val="2"/>
          </rPr>
          <t>Allen-Scholey, Leyton:</t>
        </r>
        <r>
          <rPr>
            <sz val="9"/>
            <color indexed="81"/>
            <rFont val="Tahoma"/>
            <family val="2"/>
          </rPr>
          <t xml:space="preserve">
Additional 2 points to account for x3 for signposting evaluation</t>
        </r>
      </text>
    </comment>
  </commentList>
</comments>
</file>

<file path=xl/sharedStrings.xml><?xml version="1.0" encoding="utf-8"?>
<sst xmlns="http://schemas.openxmlformats.org/spreadsheetml/2006/main" count="344" uniqueCount="102">
  <si>
    <t>Repeat</t>
  </si>
  <si>
    <t>Annual Payment</t>
  </si>
  <si>
    <t>Deductions</t>
  </si>
  <si>
    <t>Plan</t>
  </si>
  <si>
    <t>Q Min</t>
  </si>
  <si>
    <t>Q1</t>
  </si>
  <si>
    <t>Q2</t>
  </si>
  <si>
    <t>Q3</t>
  </si>
  <si>
    <t>Q4</t>
  </si>
  <si>
    <t>YE Min</t>
  </si>
  <si>
    <t>EOY</t>
  </si>
  <si>
    <t>PBR</t>
  </si>
  <si>
    <t>PBR Target</t>
  </si>
  <si>
    <t>Monitor</t>
  </si>
  <si>
    <t>Independent</t>
  </si>
  <si>
    <t>Level of funds from alternative funding sources in the period</t>
  </si>
  <si>
    <t>Yes</t>
  </si>
  <si>
    <t>Funding</t>
  </si>
  <si>
    <t>Annual</t>
  </si>
  <si>
    <t>N/A</t>
  </si>
  <si>
    <t xml:space="preserve">Clearly Recognised </t>
  </si>
  <si>
    <t>Annual 360 degree review – awareness (HW existence/role/current activity)</t>
  </si>
  <si>
    <t>Annual S</t>
  </si>
  <si>
    <t xml:space="preserve">User-Focused </t>
  </si>
  <si>
    <t xml:space="preserve">Evidence of input into Local Accounts. </t>
  </si>
  <si>
    <t>No</t>
  </si>
  <si>
    <t>ü</t>
  </si>
  <si>
    <t xml:space="preserve">Inclusive </t>
  </si>
  <si>
    <t>No. of total LHW members (individuals)</t>
  </si>
  <si>
    <t>Total members</t>
  </si>
  <si>
    <t>No. of total LHW members (organisations)</t>
  </si>
  <si>
    <t>No. of total 'partner/affiliated organisations' in LHW network (if relevant)</t>
  </si>
  <si>
    <t>No. of trained/CRB checked authorised representatives (total)</t>
  </si>
  <si>
    <t>Auth reps</t>
  </si>
  <si>
    <r>
      <t>Well-connected</t>
    </r>
    <r>
      <rPr>
        <sz val="11"/>
        <color indexed="8"/>
        <rFont val="Arial"/>
        <family val="2"/>
      </rPr>
      <t xml:space="preserve"> </t>
    </r>
  </si>
  <si>
    <t xml:space="preserve">Assessment of quality (timely/appropriate/accurate) of signposting function service </t>
  </si>
  <si>
    <t>No. of (genuine) twitter followers/likes (total) (snapshot measure)</t>
  </si>
  <si>
    <t>Facebook</t>
  </si>
  <si>
    <t>No. of (genuine) Facebook friends/likes (total) (snapshot measure)</t>
  </si>
  <si>
    <t>Twitter</t>
  </si>
  <si>
    <t>Credible</t>
  </si>
  <si>
    <t>% of total (individual) membership from BME (Non-white) community (where known)</t>
  </si>
  <si>
    <t>% of total (individual) membership declared as carers (where known)</t>
  </si>
  <si>
    <t>% of total (individual) membership aged 10-17 (where age known)</t>
  </si>
  <si>
    <t>% of total (individual) membership aged 18-24 (where age known)</t>
  </si>
  <si>
    <t>% of total (individual) membership aged 25-34 (where age known)</t>
  </si>
  <si>
    <t>% of total (individual) membership aged below 55 (where age known)</t>
  </si>
  <si>
    <t>% of total (individual) membership male (where sex known)</t>
  </si>
  <si>
    <t>% of total (individual) membership with declared interest area of Learning Disabilities (where declared)</t>
  </si>
  <si>
    <t>% of total (individual) membership with declared interest area of Mental Health (where declared)</t>
  </si>
  <si>
    <t>% of total (individual) membership with declared interest area of Physical Disabilities (where declared)</t>
  </si>
  <si>
    <t>% of all ex LINk members (individuals and organisations) recruited to date (snapshot measure)</t>
  </si>
  <si>
    <t>Survey-evaluation of member/non member experience</t>
  </si>
  <si>
    <t>Survey</t>
  </si>
  <si>
    <r>
      <t>Technically competent</t>
    </r>
    <r>
      <rPr>
        <sz val="11"/>
        <color indexed="8"/>
        <rFont val="Arial"/>
        <family val="2"/>
      </rPr>
      <t xml:space="preserve"> </t>
    </r>
  </si>
  <si>
    <t>Evidence  of LHW representatives appropriately briefed and supported and able to contribute effectively (survey/review)</t>
  </si>
  <si>
    <t xml:space="preserve">Annual accounts published within timeframe </t>
  </si>
  <si>
    <t>Annual Local Healthwatch report published within timeframe</t>
  </si>
  <si>
    <t>Influential</t>
  </si>
  <si>
    <t>Evidence of LHW involvement, information and reports referenced in commissioning and provider plans</t>
  </si>
  <si>
    <t>Plans</t>
  </si>
  <si>
    <t xml:space="preserve">Evidence of recommendations accepted by commissioners/providers </t>
  </si>
  <si>
    <t>Recommendations</t>
  </si>
  <si>
    <t>Evidence of contribution made to JSNA and H&amp;WB Strategy</t>
  </si>
  <si>
    <t>JSNA</t>
  </si>
  <si>
    <t xml:space="preserve">Annual 360 degree review – influence </t>
  </si>
  <si>
    <t>Flexible</t>
  </si>
  <si>
    <t>Annual 360 degree review – flexible</t>
  </si>
  <si>
    <t xml:space="preserve">Self-aware </t>
  </si>
  <si>
    <t>Self-assessment and peer review (continuous improvement)</t>
  </si>
  <si>
    <t xml:space="preserve">Accountable </t>
  </si>
  <si>
    <t xml:space="preserve">Annual accounts published within timeframe (annual) </t>
  </si>
  <si>
    <t xml:space="preserve">Annual Local Healthwatch report published within timeframe (annual) </t>
  </si>
  <si>
    <t xml:space="preserve">Good value for money </t>
  </si>
  <si>
    <t>Evidence of targeting Healthwatch services in a way to target those who will benefit most</t>
  </si>
  <si>
    <t xml:space="preserve">Evidence of avoiding duplication and adding value </t>
  </si>
  <si>
    <t xml:space="preserve">The average cost per query for information for choice services. </t>
  </si>
  <si>
    <t xml:space="preserve">Proportion of costs spent on overheads/management </t>
  </si>
  <si>
    <t>Contract- Annual Sum</t>
  </si>
  <si>
    <t>10% Quarterly Targets</t>
  </si>
  <si>
    <t>10% Annual Targets</t>
  </si>
  <si>
    <t>10% Annual  Plan Achievements</t>
  </si>
  <si>
    <t xml:space="preserve">No. of total partner organisations in LHW network </t>
  </si>
  <si>
    <t xml:space="preserve">The Annual Key Performance Indicators in column H in the attached spreadsheet are the minimum levels, and are the Annual Qualifying Targets for the purposes of the Conditions. </t>
  </si>
  <si>
    <t xml:space="preserve">The Annual Key Performance Indicators shaded grey are those that attract an Annual Bonus Payment for the purposes the Conditions. </t>
  </si>
  <si>
    <t>Actual @ 31st March 2014</t>
  </si>
  <si>
    <t>yes</t>
  </si>
  <si>
    <t xml:space="preserve">yes </t>
  </si>
  <si>
    <t>?</t>
  </si>
  <si>
    <t>see annual report</t>
  </si>
  <si>
    <t xml:space="preserve">see annual report </t>
  </si>
  <si>
    <t>see survey report</t>
  </si>
  <si>
    <t>see  survey report</t>
  </si>
  <si>
    <t xml:space="preserve">to be evaluated separetely </t>
  </si>
  <si>
    <t>35k (seldom heard fund)</t>
  </si>
  <si>
    <t>35k</t>
  </si>
  <si>
    <t>due on 30th June</t>
  </si>
  <si>
    <t>To be evaluated separetely</t>
  </si>
  <si>
    <t>Published as part of WCA accounts</t>
  </si>
  <si>
    <t xml:space="preserve">To be evaluated separetely </t>
  </si>
  <si>
    <t xml:space="preserve">Due on 30th June </t>
  </si>
  <si>
    <t xml:space="preserve"> </t>
  </si>
</sst>
</file>

<file path=xl/styles.xml><?xml version="1.0" encoding="utf-8"?>
<styleSheet xmlns="http://schemas.openxmlformats.org/spreadsheetml/2006/main">
  <numFmts count="3">
    <numFmt numFmtId="164" formatCode="&quot;£&quot;#,##0"/>
    <numFmt numFmtId="165" formatCode="0.0%"/>
    <numFmt numFmtId="166" formatCode="&quot;£&quot;#,##0.00"/>
  </numFmts>
  <fonts count="8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Wingdings"/>
      <charset val="2"/>
    </font>
    <font>
      <sz val="11"/>
      <name val="Calibri"/>
      <family val="2"/>
    </font>
    <font>
      <sz val="11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Down">
        <bgColor indexed="22"/>
      </patternFill>
    </fill>
    <fill>
      <patternFill patternType="solid">
        <fgColor indexed="9"/>
        <bgColor indexed="64"/>
      </patternFill>
    </fill>
    <fill>
      <patternFill patternType="darkDown">
        <bgColor indexed="9"/>
      </patternFill>
    </fill>
    <fill>
      <patternFill patternType="darkDown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0" fillId="0" borderId="0" xfId="0" applyBorder="1"/>
    <xf numFmtId="0" fontId="1" fillId="0" borderId="3" xfId="0" applyFont="1" applyBorder="1"/>
    <xf numFmtId="0" fontId="0" fillId="0" borderId="4" xfId="0" applyBorder="1"/>
    <xf numFmtId="0" fontId="0" fillId="0" borderId="4" xfId="0" applyFill="1" applyBorder="1"/>
    <xf numFmtId="0" fontId="0" fillId="0" borderId="5" xfId="0" applyBorder="1"/>
    <xf numFmtId="0" fontId="0" fillId="0" borderId="0" xfId="0" applyFill="1" applyBorder="1"/>
    <xf numFmtId="0" fontId="1" fillId="0" borderId="0" xfId="0" applyFont="1" applyAlignment="1">
      <alignment horizontal="center"/>
    </xf>
    <xf numFmtId="0" fontId="0" fillId="2" borderId="1" xfId="0" applyFont="1" applyFill="1" applyBorder="1"/>
    <xf numFmtId="0" fontId="0" fillId="3" borderId="1" xfId="0" applyFill="1" applyBorder="1"/>
    <xf numFmtId="164" fontId="0" fillId="2" borderId="1" xfId="0" applyNumberFormat="1" applyFont="1" applyFill="1" applyBorder="1" applyProtection="1">
      <protection locked="0"/>
    </xf>
    <xf numFmtId="0" fontId="0" fillId="0" borderId="0" xfId="0" applyFont="1" applyFill="1" applyBorder="1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1" fillId="0" borderId="4" xfId="0" applyNumberFormat="1" applyFont="1" applyBorder="1"/>
    <xf numFmtId="0" fontId="0" fillId="2" borderId="1" xfId="0" applyFill="1" applyBorder="1"/>
    <xf numFmtId="0" fontId="0" fillId="2" borderId="1" xfId="0" applyFill="1" applyBorder="1" applyProtection="1"/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0" fontId="3" fillId="4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4" borderId="1" xfId="0" applyFill="1" applyBorder="1" applyProtection="1">
      <protection locked="0"/>
    </xf>
    <xf numFmtId="0" fontId="3" fillId="2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5" xfId="0" applyFill="1" applyBorder="1"/>
    <xf numFmtId="1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65" fontId="0" fillId="0" borderId="1" xfId="0" applyNumberFormat="1" applyFont="1" applyFill="1" applyBorder="1" applyProtection="1">
      <protection locked="0"/>
    </xf>
    <xf numFmtId="0" fontId="0" fillId="0" borderId="1" xfId="0" applyFont="1" applyFill="1" applyBorder="1"/>
    <xf numFmtId="9" fontId="0" fillId="0" borderId="1" xfId="0" applyNumberFormat="1" applyFill="1" applyBorder="1"/>
    <xf numFmtId="9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9" fontId="0" fillId="6" borderId="1" xfId="0" applyNumberFormat="1" applyFill="1" applyBorder="1"/>
    <xf numFmtId="9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164" fontId="1" fillId="0" borderId="0" xfId="0" applyNumberFormat="1" applyFont="1" applyBorder="1"/>
    <xf numFmtId="164" fontId="1" fillId="0" borderId="0" xfId="0" applyNumberFormat="1" applyFont="1" applyBorder="1" applyAlignment="1">
      <alignment horizontal="center"/>
    </xf>
    <xf numFmtId="9" fontId="0" fillId="0" borderId="0" xfId="0" applyNumberFormat="1"/>
    <xf numFmtId="9" fontId="0" fillId="0" borderId="0" xfId="0" applyNumberFormat="1" applyFill="1"/>
    <xf numFmtId="0" fontId="1" fillId="0" borderId="0" xfId="0" applyFont="1"/>
    <xf numFmtId="3" fontId="1" fillId="0" borderId="0" xfId="0" applyNumberFormat="1" applyFont="1"/>
    <xf numFmtId="0" fontId="1" fillId="0" borderId="1" xfId="0" applyFont="1" applyBorder="1"/>
    <xf numFmtId="166" fontId="0" fillId="0" borderId="0" xfId="0" applyNumberFormat="1"/>
    <xf numFmtId="164" fontId="1" fillId="7" borderId="1" xfId="0" applyNumberFormat="1" applyFont="1" applyFill="1" applyBorder="1" applyAlignment="1" applyProtection="1">
      <alignment horizontal="left"/>
      <protection locked="0"/>
    </xf>
    <xf numFmtId="0" fontId="7" fillId="8" borderId="1" xfId="0" applyFont="1" applyFill="1" applyBorder="1"/>
    <xf numFmtId="0" fontId="0" fillId="8" borderId="1" xfId="0" applyFill="1" applyBorder="1"/>
    <xf numFmtId="9" fontId="0" fillId="9" borderId="1" xfId="0" applyNumberFormat="1" applyFill="1" applyBorder="1"/>
    <xf numFmtId="0" fontId="0" fillId="9" borderId="1" xfId="0" applyFill="1" applyBorder="1"/>
    <xf numFmtId="9" fontId="0" fillId="8" borderId="1" xfId="0" applyNumberFormat="1" applyFill="1" applyBorder="1"/>
    <xf numFmtId="9" fontId="0" fillId="10" borderId="1" xfId="0" applyNumberFormat="1" applyFill="1" applyBorder="1"/>
    <xf numFmtId="0" fontId="0" fillId="8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13</xdr:row>
      <xdr:rowOff>0</xdr:rowOff>
    </xdr:from>
    <xdr:ext cx="914400" cy="264560"/>
    <xdr:sp macro="" textlink="">
      <xdr:nvSpPr>
        <xdr:cNvPr id="2" name="TextBox 1"/>
        <xdr:cNvSpPr txBox="1"/>
      </xdr:nvSpPr>
      <xdr:spPr>
        <a:xfrm>
          <a:off x="9744075" y="20955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GB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9"/>
  <sheetViews>
    <sheetView tabSelected="1" view="pageBreakPreview" topLeftCell="A42" zoomScale="75" zoomScaleNormal="100" zoomScaleSheetLayoutView="75" workbookViewId="0">
      <selection activeCell="N68" sqref="N68"/>
    </sheetView>
  </sheetViews>
  <sheetFormatPr defaultRowHeight="15"/>
  <cols>
    <col min="1" max="1" width="122.7109375" customWidth="1"/>
    <col min="2" max="2" width="6.5703125" customWidth="1"/>
    <col min="3" max="7" width="6.5703125" hidden="1" customWidth="1"/>
    <col min="8" max="8" width="6.85546875" customWidth="1"/>
    <col min="9" max="9" width="10" customWidth="1"/>
    <col min="10" max="10" width="8.28515625" hidden="1" customWidth="1"/>
    <col min="11" max="11" width="19.28515625" hidden="1" customWidth="1"/>
    <col min="12" max="12" width="8.140625" hidden="1" customWidth="1"/>
    <col min="13" max="13" width="7" hidden="1" customWidth="1"/>
    <col min="14" max="14" width="26.85546875" customWidth="1"/>
    <col min="15" max="16" width="10.28515625" customWidth="1"/>
    <col min="17" max="18" width="28.7109375" bestFit="1" customWidth="1"/>
  </cols>
  <sheetData>
    <row r="1" spans="1:18">
      <c r="A1" s="46" t="s">
        <v>83</v>
      </c>
    </row>
    <row r="2" spans="1:18">
      <c r="A2" s="46" t="s">
        <v>84</v>
      </c>
    </row>
    <row r="3" spans="1:18">
      <c r="J3" t="s">
        <v>0</v>
      </c>
      <c r="L3" s="1"/>
      <c r="P3" s="1"/>
      <c r="Q3" s="2" t="s">
        <v>1</v>
      </c>
      <c r="R3" s="2" t="s">
        <v>2</v>
      </c>
    </row>
    <row r="4" spans="1:18">
      <c r="A4" s="3"/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/>
      <c r="K4" s="5"/>
      <c r="L4" s="5" t="s">
        <v>11</v>
      </c>
      <c r="M4" s="3" t="s">
        <v>12</v>
      </c>
      <c r="N4" s="3" t="s">
        <v>85</v>
      </c>
      <c r="O4" s="3" t="s">
        <v>13</v>
      </c>
      <c r="P4" s="6"/>
      <c r="Q4" s="7"/>
      <c r="R4" s="7"/>
    </row>
    <row r="5" spans="1:18">
      <c r="A5" s="8" t="s">
        <v>14</v>
      </c>
      <c r="B5" s="9"/>
      <c r="C5" s="9"/>
      <c r="D5" s="9"/>
      <c r="E5" s="9"/>
      <c r="F5" s="9"/>
      <c r="G5" s="9"/>
      <c r="H5" s="9"/>
      <c r="I5" s="9"/>
      <c r="J5" s="10"/>
      <c r="K5" s="10"/>
      <c r="L5" s="10"/>
      <c r="M5" s="9"/>
      <c r="N5" s="9"/>
      <c r="O5" s="11"/>
      <c r="P5" s="12"/>
      <c r="Q5" s="13" t="str">
        <f>A5</f>
        <v>Independent</v>
      </c>
      <c r="R5" s="13" t="str">
        <f>Q5</f>
        <v>Independent</v>
      </c>
    </row>
    <row r="6" spans="1:18">
      <c r="A6" s="14" t="s">
        <v>15</v>
      </c>
      <c r="B6" s="14" t="s">
        <v>16</v>
      </c>
      <c r="C6" s="15"/>
      <c r="D6" s="15"/>
      <c r="E6" s="15"/>
      <c r="F6" s="15"/>
      <c r="G6" s="15"/>
      <c r="H6" s="15"/>
      <c r="I6" s="16">
        <v>111</v>
      </c>
      <c r="J6" s="14" t="s">
        <v>16</v>
      </c>
      <c r="K6" s="14" t="s">
        <v>17</v>
      </c>
      <c r="L6" s="14" t="s">
        <v>16</v>
      </c>
      <c r="M6" s="14"/>
      <c r="N6" s="52" t="s">
        <v>94</v>
      </c>
      <c r="O6" s="14" t="s">
        <v>18</v>
      </c>
      <c r="P6" s="17"/>
      <c r="Q6" s="18">
        <f>$Q$95/$Q$93</f>
        <v>483379.42608695658</v>
      </c>
      <c r="R6" s="19" t="s">
        <v>19</v>
      </c>
    </row>
    <row r="7" spans="1:18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20">
        <f>SUM(Q6:Q6)</f>
        <v>483379.42608695658</v>
      </c>
      <c r="R7" s="20">
        <f>SUM(R6:R6)</f>
        <v>0</v>
      </c>
    </row>
    <row r="8" spans="1:18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8">
      <c r="A9" s="8" t="s">
        <v>20</v>
      </c>
      <c r="B9" s="9"/>
      <c r="C9" s="9"/>
      <c r="D9" s="9"/>
      <c r="E9" s="9"/>
      <c r="F9" s="9"/>
      <c r="G9" s="9"/>
      <c r="H9" s="9"/>
      <c r="I9" s="9"/>
      <c r="J9" s="10"/>
      <c r="K9" s="10"/>
      <c r="L9" s="10"/>
      <c r="M9" s="9"/>
      <c r="N9" s="9"/>
      <c r="O9" s="11"/>
      <c r="P9" s="12"/>
      <c r="Q9" s="13" t="str">
        <f>A9</f>
        <v xml:space="preserve">Clearly Recognised </v>
      </c>
      <c r="R9" s="13" t="str">
        <f>Q9</f>
        <v xml:space="preserve">Clearly Recognised </v>
      </c>
    </row>
    <row r="10" spans="1:18">
      <c r="A10" s="21" t="s">
        <v>21</v>
      </c>
      <c r="B10" s="21" t="s">
        <v>16</v>
      </c>
      <c r="C10" s="15"/>
      <c r="D10" s="15"/>
      <c r="E10" s="15"/>
      <c r="F10" s="15"/>
      <c r="G10" s="15"/>
      <c r="H10" s="15"/>
      <c r="I10" s="22" t="s">
        <v>86</v>
      </c>
      <c r="J10" s="14"/>
      <c r="K10" s="14"/>
      <c r="L10" s="14" t="s">
        <v>16</v>
      </c>
      <c r="M10" s="21"/>
      <c r="N10" s="52" t="s">
        <v>91</v>
      </c>
      <c r="O10" s="21" t="s">
        <v>22</v>
      </c>
      <c r="P10" s="12"/>
      <c r="Q10" s="18">
        <v>0</v>
      </c>
      <c r="R10" s="19" t="s">
        <v>19</v>
      </c>
    </row>
    <row r="11" spans="1:1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20">
        <f>SUM(Q10:Q10)</f>
        <v>0</v>
      </c>
      <c r="R11" s="20">
        <f>SUM(R10:R10)</f>
        <v>0</v>
      </c>
    </row>
    <row r="12" spans="1:1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8">
      <c r="A13" s="8" t="s">
        <v>23</v>
      </c>
      <c r="B13" s="9"/>
      <c r="C13" s="9"/>
      <c r="D13" s="9"/>
      <c r="E13" s="9"/>
      <c r="F13" s="9"/>
      <c r="G13" s="9"/>
      <c r="H13" s="9"/>
      <c r="I13" s="9"/>
      <c r="J13" s="10"/>
      <c r="K13" s="10"/>
      <c r="L13" s="10"/>
      <c r="M13" s="9"/>
      <c r="N13" s="9"/>
      <c r="O13" s="11"/>
      <c r="P13" s="12"/>
      <c r="Q13" s="13" t="str">
        <f>A13</f>
        <v xml:space="preserve">User-Focused </v>
      </c>
      <c r="R13" s="13" t="str">
        <f>Q13</f>
        <v xml:space="preserve">User-Focused </v>
      </c>
    </row>
    <row r="14" spans="1:18" ht="21.75" customHeight="1">
      <c r="A14" s="3" t="s">
        <v>24</v>
      </c>
      <c r="B14" s="23" t="s">
        <v>25</v>
      </c>
      <c r="C14" s="15"/>
      <c r="D14" s="15"/>
      <c r="E14" s="15"/>
      <c r="F14" s="15"/>
      <c r="G14" s="15"/>
      <c r="H14" s="24" t="s">
        <v>26</v>
      </c>
      <c r="I14" s="23" t="s">
        <v>86</v>
      </c>
      <c r="J14" s="23"/>
      <c r="K14" s="23"/>
      <c r="L14" s="23"/>
      <c r="M14" s="23"/>
      <c r="N14" s="57" t="s">
        <v>90</v>
      </c>
      <c r="O14" s="23" t="s">
        <v>18</v>
      </c>
      <c r="P14" s="12"/>
      <c r="Q14" s="18">
        <v>0</v>
      </c>
      <c r="R14" s="18">
        <v>0</v>
      </c>
    </row>
    <row r="15" spans="1:18" s="1" customForma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20">
        <f>SUM(Q14:Q14)</f>
        <v>0</v>
      </c>
      <c r="R15" s="20">
        <f>SUM(R14:R14)</f>
        <v>0</v>
      </c>
    </row>
    <row r="16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8">
      <c r="A17" s="8" t="s">
        <v>27</v>
      </c>
      <c r="B17" s="9"/>
      <c r="C17" s="9"/>
      <c r="D17" s="9"/>
      <c r="E17" s="9"/>
      <c r="F17" s="9"/>
      <c r="G17" s="9"/>
      <c r="H17" s="9"/>
      <c r="I17" s="9"/>
      <c r="J17" s="10"/>
      <c r="K17" s="10"/>
      <c r="L17" s="10"/>
      <c r="M17" s="9"/>
      <c r="N17" s="9"/>
      <c r="O17" s="11"/>
      <c r="P17" s="12"/>
      <c r="Q17" s="13" t="str">
        <f>A17</f>
        <v xml:space="preserve">Inclusive </v>
      </c>
      <c r="R17" s="13" t="str">
        <f>Q17</f>
        <v xml:space="preserve">Inclusive </v>
      </c>
    </row>
    <row r="18" spans="1:18">
      <c r="A18" s="25" t="s">
        <v>82</v>
      </c>
      <c r="B18" s="26" t="s">
        <v>16</v>
      </c>
      <c r="C18" s="27"/>
      <c r="D18" s="27"/>
      <c r="E18" s="27"/>
      <c r="F18" s="27"/>
      <c r="G18" s="27"/>
      <c r="H18" s="15"/>
      <c r="I18" s="28">
        <v>125</v>
      </c>
      <c r="J18" s="26"/>
      <c r="K18" s="26"/>
      <c r="L18" s="26"/>
      <c r="M18" s="26"/>
      <c r="N18" s="52">
        <v>126</v>
      </c>
      <c r="O18" s="26" t="s">
        <v>18</v>
      </c>
      <c r="P18" s="12"/>
      <c r="Q18" s="18">
        <v>0</v>
      </c>
      <c r="R18" s="19" t="s">
        <v>19</v>
      </c>
    </row>
    <row r="19" spans="1:18">
      <c r="A19" s="29" t="s">
        <v>28</v>
      </c>
      <c r="B19" s="21" t="s">
        <v>16</v>
      </c>
      <c r="C19" s="15"/>
      <c r="D19" s="15"/>
      <c r="E19" s="15"/>
      <c r="F19" s="15"/>
      <c r="G19" s="15"/>
      <c r="H19" s="21">
        <v>540</v>
      </c>
      <c r="I19" s="30">
        <v>540</v>
      </c>
      <c r="J19" s="14" t="s">
        <v>16</v>
      </c>
      <c r="K19" s="14" t="s">
        <v>29</v>
      </c>
      <c r="L19" s="14" t="s">
        <v>16</v>
      </c>
      <c r="M19" s="21"/>
      <c r="N19" s="54">
        <v>296</v>
      </c>
      <c r="O19" s="21" t="s">
        <v>18</v>
      </c>
      <c r="P19" s="12"/>
      <c r="Q19" s="18">
        <f>$Q$95/$Q$93</f>
        <v>483379.42608695658</v>
      </c>
      <c r="R19" s="19" t="str">
        <f>IF(I19&lt;H19,-$Q$97,"PASS")</f>
        <v>PASS</v>
      </c>
    </row>
    <row r="20" spans="1:18">
      <c r="A20" s="29" t="s">
        <v>30</v>
      </c>
      <c r="B20" s="21" t="s">
        <v>16</v>
      </c>
      <c r="C20" s="15"/>
      <c r="D20" s="15"/>
      <c r="E20" s="15"/>
      <c r="F20" s="15"/>
      <c r="G20" s="15"/>
      <c r="H20" s="21">
        <v>125</v>
      </c>
      <c r="I20" s="30">
        <v>125</v>
      </c>
      <c r="J20" s="14" t="s">
        <v>16</v>
      </c>
      <c r="K20" s="14" t="s">
        <v>29</v>
      </c>
      <c r="L20" s="14" t="s">
        <v>16</v>
      </c>
      <c r="M20" s="21"/>
      <c r="N20" s="51">
        <v>126</v>
      </c>
      <c r="O20" s="21" t="s">
        <v>18</v>
      </c>
      <c r="P20" s="12"/>
      <c r="Q20" s="18">
        <f>$Q$95/$Q$93</f>
        <v>483379.42608695658</v>
      </c>
      <c r="R20" s="19" t="str">
        <f>IF(I20&lt;H20,-$Q$97,"PASS")</f>
        <v>PASS</v>
      </c>
    </row>
    <row r="21" spans="1:18">
      <c r="A21" s="29" t="s">
        <v>31</v>
      </c>
      <c r="B21" s="21" t="s">
        <v>16</v>
      </c>
      <c r="C21" s="15"/>
      <c r="D21" s="15"/>
      <c r="E21" s="15"/>
      <c r="F21" s="15"/>
      <c r="G21" s="15"/>
      <c r="H21" s="15"/>
      <c r="I21" s="30">
        <v>2</v>
      </c>
      <c r="J21" s="14"/>
      <c r="K21" s="14"/>
      <c r="L21" s="14" t="s">
        <v>16</v>
      </c>
      <c r="M21" s="21"/>
      <c r="N21" s="21" t="s">
        <v>88</v>
      </c>
      <c r="O21" s="21" t="s">
        <v>18</v>
      </c>
      <c r="P21" s="12"/>
      <c r="Q21" s="18">
        <f>$Q$95/$Q$93</f>
        <v>483379.42608695658</v>
      </c>
      <c r="R21" s="19" t="s">
        <v>19</v>
      </c>
    </row>
    <row r="22" spans="1:18">
      <c r="A22" s="31" t="s">
        <v>32</v>
      </c>
      <c r="B22" s="21" t="s">
        <v>16</v>
      </c>
      <c r="C22" s="15"/>
      <c r="D22" s="15"/>
      <c r="E22" s="15"/>
      <c r="F22" s="15"/>
      <c r="G22" s="15"/>
      <c r="H22" s="21">
        <v>12</v>
      </c>
      <c r="I22" s="30">
        <v>12</v>
      </c>
      <c r="J22" s="14" t="s">
        <v>16</v>
      </c>
      <c r="K22" s="14" t="s">
        <v>33</v>
      </c>
      <c r="L22" s="14" t="s">
        <v>16</v>
      </c>
      <c r="M22" s="21"/>
      <c r="N22" s="52">
        <v>16</v>
      </c>
      <c r="O22" s="21" t="s">
        <v>18</v>
      </c>
      <c r="P22" s="12"/>
      <c r="Q22" s="18">
        <f>$Q$95/$Q$93</f>
        <v>483379.42608695658</v>
      </c>
      <c r="R22" s="19" t="str">
        <f>IF(I22&lt;H22,-$Q$97,"PASS")</f>
        <v>PASS</v>
      </c>
    </row>
    <row r="23" spans="1:18" s="1" customForma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20">
        <f>SUM(Q18:Q22)</f>
        <v>1933517.7043478263</v>
      </c>
      <c r="R23" s="20">
        <f>SUM(R18:R22)</f>
        <v>0</v>
      </c>
    </row>
    <row r="24" spans="1:1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8">
      <c r="A25" s="8" t="s">
        <v>34</v>
      </c>
      <c r="B25" s="9"/>
      <c r="C25" s="9"/>
      <c r="D25" s="9"/>
      <c r="E25" s="9"/>
      <c r="F25" s="9"/>
      <c r="G25" s="9"/>
      <c r="H25" s="9"/>
      <c r="I25" s="9"/>
      <c r="J25" s="10"/>
      <c r="K25" s="10"/>
      <c r="L25" s="10"/>
      <c r="M25" s="9"/>
      <c r="N25" s="9"/>
      <c r="O25" s="11"/>
      <c r="P25" s="12"/>
      <c r="Q25" s="13" t="str">
        <f>A25</f>
        <v xml:space="preserve">Well-connected </v>
      </c>
      <c r="R25" s="13" t="str">
        <f>Q25</f>
        <v xml:space="preserve">Well-connected </v>
      </c>
    </row>
    <row r="26" spans="1:18">
      <c r="A26" s="21" t="s">
        <v>35</v>
      </c>
      <c r="B26" s="21" t="s">
        <v>16</v>
      </c>
      <c r="C26" s="15"/>
      <c r="D26" s="15"/>
      <c r="E26" s="15"/>
      <c r="F26" s="15"/>
      <c r="G26" s="15"/>
      <c r="H26" s="15"/>
      <c r="I26" s="21" t="s">
        <v>87</v>
      </c>
      <c r="J26" s="14"/>
      <c r="K26" s="14"/>
      <c r="L26" s="14" t="s">
        <v>16</v>
      </c>
      <c r="M26" s="21"/>
      <c r="N26" s="52" t="s">
        <v>89</v>
      </c>
      <c r="O26" s="21" t="s">
        <v>22</v>
      </c>
      <c r="P26" s="12"/>
      <c r="Q26" s="18">
        <f>($Q$95/$Q$93)*3</f>
        <v>1450138.2782608697</v>
      </c>
      <c r="R26" s="19" t="s">
        <v>19</v>
      </c>
    </row>
    <row r="27" spans="1:18">
      <c r="A27" s="21" t="s">
        <v>36</v>
      </c>
      <c r="B27" s="21" t="s">
        <v>25</v>
      </c>
      <c r="C27" s="15"/>
      <c r="D27" s="15"/>
      <c r="E27" s="15"/>
      <c r="F27" s="15"/>
      <c r="G27" s="15"/>
      <c r="H27" s="21">
        <f>350+(30*4)</f>
        <v>470</v>
      </c>
      <c r="I27" s="32">
        <v>140</v>
      </c>
      <c r="J27" s="14" t="s">
        <v>16</v>
      </c>
      <c r="K27" s="14" t="s">
        <v>37</v>
      </c>
      <c r="L27" s="14" t="s">
        <v>16</v>
      </c>
      <c r="M27" s="21"/>
      <c r="N27" s="52">
        <v>974</v>
      </c>
      <c r="O27" s="21" t="s">
        <v>18</v>
      </c>
      <c r="P27" s="12"/>
      <c r="Q27" s="18">
        <f>$Q$95/$Q$93</f>
        <v>483379.42608695658</v>
      </c>
      <c r="R27" s="19">
        <f>IF(I27&lt;H27,-$Q$97,"PASS")</f>
        <v>-483379.42608695658</v>
      </c>
    </row>
    <row r="28" spans="1:18">
      <c r="A28" s="21" t="s">
        <v>38</v>
      </c>
      <c r="B28" s="21" t="s">
        <v>25</v>
      </c>
      <c r="C28" s="15"/>
      <c r="D28" s="15"/>
      <c r="E28" s="15"/>
      <c r="F28" s="15"/>
      <c r="G28" s="15"/>
      <c r="H28" s="21">
        <v>480</v>
      </c>
      <c r="I28" s="32">
        <v>480</v>
      </c>
      <c r="J28" s="14" t="s">
        <v>16</v>
      </c>
      <c r="K28" s="14" t="s">
        <v>39</v>
      </c>
      <c r="L28" s="14" t="s">
        <v>16</v>
      </c>
      <c r="M28" s="21"/>
      <c r="N28" s="52">
        <v>628</v>
      </c>
      <c r="O28" s="21" t="s">
        <v>18</v>
      </c>
      <c r="P28" s="12"/>
      <c r="Q28" s="18">
        <f>$Q$95/$Q$93</f>
        <v>483379.42608695658</v>
      </c>
      <c r="R28" s="19" t="str">
        <f>IF(I28&lt;H28,-$Q$97,"PASS")</f>
        <v>PASS</v>
      </c>
    </row>
    <row r="29" spans="1:18" s="1" customForma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20">
        <f>SUM(Q26:Q28)</f>
        <v>2416897.1304347827</v>
      </c>
      <c r="R29" s="20">
        <f>SUM(R26:R28)</f>
        <v>-483379.42608695658</v>
      </c>
    </row>
    <row r="30" spans="1:18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8">
      <c r="A31" s="8" t="s">
        <v>40</v>
      </c>
      <c r="B31" s="9"/>
      <c r="C31" s="9"/>
      <c r="D31" s="9"/>
      <c r="E31" s="9"/>
      <c r="F31" s="9"/>
      <c r="G31" s="9"/>
      <c r="H31" s="9"/>
      <c r="I31" s="9"/>
      <c r="J31" s="10"/>
      <c r="K31" s="10"/>
      <c r="L31" s="10"/>
      <c r="M31" s="9"/>
      <c r="N31" s="9"/>
      <c r="O31" s="11"/>
      <c r="P31" s="12"/>
      <c r="Q31" s="13" t="str">
        <f>A31</f>
        <v>Credible</v>
      </c>
      <c r="R31" s="13" t="str">
        <f>Q31</f>
        <v>Credible</v>
      </c>
    </row>
    <row r="32" spans="1:18">
      <c r="A32" s="33" t="s">
        <v>41</v>
      </c>
      <c r="B32" s="23" t="s">
        <v>25</v>
      </c>
      <c r="C32" s="15"/>
      <c r="D32" s="15"/>
      <c r="E32" s="15"/>
      <c r="F32" s="15"/>
      <c r="G32" s="15"/>
      <c r="H32" s="15"/>
      <c r="I32" s="34">
        <v>0.2</v>
      </c>
      <c r="J32" s="35" t="s">
        <v>16</v>
      </c>
      <c r="K32" s="35"/>
      <c r="L32" s="35" t="s">
        <v>16</v>
      </c>
      <c r="M32" s="36">
        <v>0.25</v>
      </c>
      <c r="N32" s="36"/>
      <c r="O32" s="23" t="s">
        <v>18</v>
      </c>
      <c r="P32" s="12"/>
      <c r="Q32" s="18">
        <v>0</v>
      </c>
      <c r="R32" s="19" t="s">
        <v>19</v>
      </c>
    </row>
    <row r="33" spans="1:18">
      <c r="A33" s="33" t="s">
        <v>42</v>
      </c>
      <c r="B33" s="23" t="s">
        <v>25</v>
      </c>
      <c r="C33" s="15"/>
      <c r="D33" s="15"/>
      <c r="E33" s="15"/>
      <c r="F33" s="15"/>
      <c r="G33" s="15"/>
      <c r="H33" s="15"/>
      <c r="I33" s="34">
        <v>10</v>
      </c>
      <c r="J33" s="35" t="s">
        <v>16</v>
      </c>
      <c r="K33" s="35"/>
      <c r="L33" s="35" t="s">
        <v>16</v>
      </c>
      <c r="M33" s="36">
        <v>1.25</v>
      </c>
      <c r="N33" s="36"/>
      <c r="O33" s="23" t="s">
        <v>18</v>
      </c>
      <c r="P33" s="12"/>
      <c r="Q33" s="18">
        <v>0</v>
      </c>
      <c r="R33" s="19" t="s">
        <v>19</v>
      </c>
    </row>
    <row r="34" spans="1:18">
      <c r="A34" s="33" t="s">
        <v>43</v>
      </c>
      <c r="B34" s="23" t="s">
        <v>25</v>
      </c>
      <c r="C34" s="15"/>
      <c r="D34" s="15"/>
      <c r="E34" s="15"/>
      <c r="F34" s="15"/>
      <c r="G34" s="15"/>
      <c r="H34" s="15"/>
      <c r="I34" s="34">
        <v>0.05</v>
      </c>
      <c r="J34" s="35" t="s">
        <v>16</v>
      </c>
      <c r="K34" s="35"/>
      <c r="L34" s="35" t="s">
        <v>16</v>
      </c>
      <c r="M34" s="36">
        <v>2.25</v>
      </c>
      <c r="N34" s="36"/>
      <c r="O34" s="23" t="s">
        <v>18</v>
      </c>
      <c r="P34" s="12"/>
      <c r="Q34" s="18">
        <v>0</v>
      </c>
      <c r="R34" s="19" t="s">
        <v>19</v>
      </c>
    </row>
    <row r="35" spans="1:18">
      <c r="A35" s="33" t="s">
        <v>44</v>
      </c>
      <c r="B35" s="23" t="s">
        <v>25</v>
      </c>
      <c r="C35" s="15"/>
      <c r="D35" s="15"/>
      <c r="E35" s="15"/>
      <c r="F35" s="15"/>
      <c r="G35" s="15"/>
      <c r="H35" s="15"/>
      <c r="I35" s="34">
        <v>0.05</v>
      </c>
      <c r="J35" s="35" t="s">
        <v>16</v>
      </c>
      <c r="K35" s="35"/>
      <c r="L35" s="35" t="s">
        <v>16</v>
      </c>
      <c r="M35" s="36">
        <v>3.25</v>
      </c>
      <c r="N35" s="36"/>
      <c r="O35" s="23" t="s">
        <v>18</v>
      </c>
      <c r="P35" s="12"/>
      <c r="Q35" s="18">
        <v>0</v>
      </c>
      <c r="R35" s="19" t="s">
        <v>19</v>
      </c>
    </row>
    <row r="36" spans="1:18">
      <c r="A36" s="33" t="s">
        <v>45</v>
      </c>
      <c r="B36" s="23" t="s">
        <v>25</v>
      </c>
      <c r="C36" s="15"/>
      <c r="D36" s="15"/>
      <c r="E36" s="15"/>
      <c r="F36" s="15"/>
      <c r="G36" s="15"/>
      <c r="H36" s="15"/>
      <c r="I36" s="34">
        <v>0.1</v>
      </c>
      <c r="J36" s="35" t="s">
        <v>16</v>
      </c>
      <c r="K36" s="35"/>
      <c r="L36" s="35" t="s">
        <v>16</v>
      </c>
      <c r="M36" s="36">
        <v>4.25</v>
      </c>
      <c r="N36" s="36"/>
      <c r="O36" s="23" t="s">
        <v>18</v>
      </c>
      <c r="P36" s="12"/>
      <c r="Q36" s="18">
        <v>0</v>
      </c>
      <c r="R36" s="19" t="s">
        <v>19</v>
      </c>
    </row>
    <row r="37" spans="1:18">
      <c r="A37" s="29" t="s">
        <v>46</v>
      </c>
      <c r="B37" s="21" t="s">
        <v>16</v>
      </c>
      <c r="C37" s="15"/>
      <c r="D37" s="15"/>
      <c r="E37" s="15"/>
      <c r="F37" s="15"/>
      <c r="G37" s="15"/>
      <c r="H37" s="37">
        <v>0.4</v>
      </c>
      <c r="I37" s="38">
        <v>0.4</v>
      </c>
      <c r="J37" s="14" t="s">
        <v>16</v>
      </c>
      <c r="K37" s="14"/>
      <c r="L37" s="14" t="s">
        <v>16</v>
      </c>
      <c r="M37" s="37">
        <v>0.3</v>
      </c>
      <c r="N37" s="53">
        <v>0.27</v>
      </c>
      <c r="O37" s="21" t="s">
        <v>18</v>
      </c>
      <c r="P37" s="12"/>
      <c r="Q37" s="18">
        <f>$Q$95/$Q$93</f>
        <v>483379.42608695658</v>
      </c>
      <c r="R37" s="19" t="str">
        <f>IF(I37&lt;H37,-$Q$97,"PASS")</f>
        <v>PASS</v>
      </c>
    </row>
    <row r="38" spans="1:18">
      <c r="A38" s="29" t="s">
        <v>47</v>
      </c>
      <c r="B38" s="21" t="s">
        <v>16</v>
      </c>
      <c r="C38" s="15"/>
      <c r="D38" s="15"/>
      <c r="E38" s="15"/>
      <c r="F38" s="15"/>
      <c r="G38" s="15"/>
      <c r="H38" s="37">
        <v>0.4</v>
      </c>
      <c r="I38" s="38">
        <v>0.4</v>
      </c>
      <c r="J38" s="14" t="s">
        <v>16</v>
      </c>
      <c r="K38" s="14"/>
      <c r="L38" s="14" t="s">
        <v>16</v>
      </c>
      <c r="M38" s="37">
        <v>0.49</v>
      </c>
      <c r="N38" s="55">
        <v>0.45900000000000002</v>
      </c>
      <c r="O38" s="21" t="s">
        <v>18</v>
      </c>
      <c r="P38" s="12"/>
      <c r="Q38" s="18">
        <f>$Q$95/$Q$93</f>
        <v>483379.42608695658</v>
      </c>
      <c r="R38" s="19" t="str">
        <f>IF(I38&lt;H38,-$Q$97,"PASS")</f>
        <v>PASS</v>
      </c>
    </row>
    <row r="39" spans="1:18">
      <c r="A39" s="33" t="s">
        <v>48</v>
      </c>
      <c r="B39" s="23" t="s">
        <v>25</v>
      </c>
      <c r="C39" s="15"/>
      <c r="D39" s="15"/>
      <c r="E39" s="15"/>
      <c r="F39" s="15"/>
      <c r="G39" s="15"/>
      <c r="H39" s="15"/>
      <c r="I39" s="34">
        <v>0.25</v>
      </c>
      <c r="J39" s="35" t="s">
        <v>16</v>
      </c>
      <c r="K39" s="35"/>
      <c r="L39" s="35" t="s">
        <v>16</v>
      </c>
      <c r="M39" s="36">
        <v>4.25</v>
      </c>
      <c r="N39" s="36"/>
      <c r="O39" s="23" t="s">
        <v>18</v>
      </c>
      <c r="P39" s="12"/>
      <c r="Q39" s="18">
        <v>0</v>
      </c>
      <c r="R39" s="19" t="s">
        <v>19</v>
      </c>
    </row>
    <row r="40" spans="1:18">
      <c r="A40" s="33" t="s">
        <v>49</v>
      </c>
      <c r="B40" s="23" t="s">
        <v>25</v>
      </c>
      <c r="C40" s="15"/>
      <c r="D40" s="15"/>
      <c r="E40" s="15"/>
      <c r="F40" s="15"/>
      <c r="G40" s="15"/>
      <c r="H40" s="15"/>
      <c r="I40" s="34">
        <v>0.4</v>
      </c>
      <c r="J40" s="35" t="s">
        <v>16</v>
      </c>
      <c r="K40" s="35"/>
      <c r="L40" s="35" t="s">
        <v>16</v>
      </c>
      <c r="M40" s="36">
        <v>4.25</v>
      </c>
      <c r="N40" s="36"/>
      <c r="O40" s="23" t="s">
        <v>18</v>
      </c>
      <c r="P40" s="12"/>
      <c r="Q40" s="18">
        <v>0</v>
      </c>
      <c r="R40" s="19" t="s">
        <v>19</v>
      </c>
    </row>
    <row r="41" spans="1:18">
      <c r="A41" s="33" t="s">
        <v>50</v>
      </c>
      <c r="B41" s="23" t="s">
        <v>25</v>
      </c>
      <c r="C41" s="15"/>
      <c r="D41" s="15"/>
      <c r="E41" s="15"/>
      <c r="F41" s="15"/>
      <c r="G41" s="15"/>
      <c r="H41" s="15"/>
      <c r="I41" s="34">
        <v>0.1</v>
      </c>
      <c r="J41" s="35" t="s">
        <v>16</v>
      </c>
      <c r="K41" s="35"/>
      <c r="L41" s="35" t="s">
        <v>16</v>
      </c>
      <c r="M41" s="36">
        <v>4.25</v>
      </c>
      <c r="N41" s="36"/>
      <c r="O41" s="23" t="s">
        <v>18</v>
      </c>
      <c r="P41" s="12"/>
      <c r="Q41" s="18">
        <v>0</v>
      </c>
      <c r="R41" s="19" t="s">
        <v>19</v>
      </c>
    </row>
    <row r="42" spans="1:18">
      <c r="A42" s="21" t="s">
        <v>51</v>
      </c>
      <c r="B42" s="21" t="s">
        <v>16</v>
      </c>
      <c r="C42" s="15"/>
      <c r="D42" s="15"/>
      <c r="E42" s="15"/>
      <c r="F42" s="15"/>
      <c r="G42" s="15"/>
      <c r="H42" s="37">
        <v>0.7</v>
      </c>
      <c r="I42" s="38">
        <v>0.7</v>
      </c>
      <c r="J42" s="14" t="s">
        <v>16</v>
      </c>
      <c r="K42" s="14" t="s">
        <v>29</v>
      </c>
      <c r="L42" s="14" t="s">
        <v>16</v>
      </c>
      <c r="M42" s="37">
        <v>0.9</v>
      </c>
      <c r="N42" s="56">
        <v>0.5</v>
      </c>
      <c r="O42" s="21" t="s">
        <v>18</v>
      </c>
      <c r="P42" s="12"/>
      <c r="Q42" s="18">
        <f>$Q$95/$Q$93</f>
        <v>483379.42608695658</v>
      </c>
      <c r="R42" s="19" t="str">
        <f>IF(I42&lt;H42,-$Q$97,"PASS")</f>
        <v>PASS</v>
      </c>
    </row>
    <row r="43" spans="1:18">
      <c r="A43" s="21" t="s">
        <v>52</v>
      </c>
      <c r="B43" s="21" t="s">
        <v>16</v>
      </c>
      <c r="C43" s="15"/>
      <c r="D43" s="15"/>
      <c r="E43" s="15"/>
      <c r="F43" s="15"/>
      <c r="G43" s="15"/>
      <c r="H43" s="39"/>
      <c r="I43" s="21" t="s">
        <v>86</v>
      </c>
      <c r="J43" s="14" t="s">
        <v>16</v>
      </c>
      <c r="K43" s="14" t="s">
        <v>53</v>
      </c>
      <c r="L43" s="14" t="s">
        <v>16</v>
      </c>
      <c r="M43" s="21"/>
      <c r="N43" s="52" t="s">
        <v>92</v>
      </c>
      <c r="O43" s="21" t="s">
        <v>22</v>
      </c>
      <c r="P43" s="12"/>
      <c r="Q43" s="18">
        <v>0</v>
      </c>
      <c r="R43" s="19" t="s">
        <v>19</v>
      </c>
    </row>
    <row r="44" spans="1:18" s="1" customForma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20">
        <f>SUM(Q32:Q43)</f>
        <v>1450138.2782608697</v>
      </c>
      <c r="R44" s="20">
        <f>SUM(R32:R43)</f>
        <v>0</v>
      </c>
    </row>
    <row r="45" spans="1:1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8">
      <c r="A46" s="8" t="s">
        <v>54</v>
      </c>
      <c r="B46" s="9"/>
      <c r="C46" s="9"/>
      <c r="D46" s="9"/>
      <c r="E46" s="9"/>
      <c r="F46" s="9"/>
      <c r="G46" s="9"/>
      <c r="H46" s="9"/>
      <c r="I46" s="9"/>
      <c r="J46" s="10"/>
      <c r="K46" s="10"/>
      <c r="L46" s="10"/>
      <c r="M46" s="9"/>
      <c r="N46" s="9"/>
      <c r="O46" s="11"/>
      <c r="P46" s="12"/>
      <c r="Q46" s="13" t="str">
        <f>A46</f>
        <v xml:space="preserve">Technically competent </v>
      </c>
      <c r="R46" s="13" t="str">
        <f>Q46</f>
        <v xml:space="preserve">Technically competent </v>
      </c>
    </row>
    <row r="47" spans="1:18">
      <c r="A47" s="21" t="s">
        <v>55</v>
      </c>
      <c r="B47" s="21" t="s">
        <v>16</v>
      </c>
      <c r="C47" s="15"/>
      <c r="D47" s="15"/>
      <c r="E47" s="15"/>
      <c r="F47" s="15"/>
      <c r="G47" s="15"/>
      <c r="H47" s="15"/>
      <c r="I47" s="37" t="s">
        <v>86</v>
      </c>
      <c r="J47" s="14"/>
      <c r="K47" s="14"/>
      <c r="L47" s="14" t="s">
        <v>16</v>
      </c>
      <c r="M47" s="14"/>
      <c r="N47" s="52" t="s">
        <v>89</v>
      </c>
      <c r="O47" s="21" t="s">
        <v>22</v>
      </c>
      <c r="P47" s="12"/>
      <c r="Q47" s="18">
        <v>0</v>
      </c>
      <c r="R47" s="19" t="s">
        <v>19</v>
      </c>
    </row>
    <row r="48" spans="1:18">
      <c r="A48" s="3" t="s">
        <v>56</v>
      </c>
      <c r="B48" s="3" t="s">
        <v>25</v>
      </c>
      <c r="C48" s="39"/>
      <c r="D48" s="39"/>
      <c r="E48" s="39"/>
      <c r="F48" s="39"/>
      <c r="G48" s="39"/>
      <c r="H48" s="24" t="s">
        <v>26</v>
      </c>
      <c r="I48" s="40"/>
      <c r="J48" s="36"/>
      <c r="K48" s="36"/>
      <c r="L48" s="36"/>
      <c r="M48" s="3"/>
      <c r="N48" s="52" t="s">
        <v>98</v>
      </c>
      <c r="O48" s="3" t="s">
        <v>18</v>
      </c>
      <c r="P48" s="12"/>
      <c r="Q48" s="18">
        <v>0</v>
      </c>
      <c r="R48" s="18">
        <v>0</v>
      </c>
    </row>
    <row r="49" spans="1:18">
      <c r="A49" s="3" t="s">
        <v>57</v>
      </c>
      <c r="B49" s="3" t="s">
        <v>25</v>
      </c>
      <c r="C49" s="39"/>
      <c r="D49" s="39"/>
      <c r="E49" s="39"/>
      <c r="F49" s="39"/>
      <c r="G49" s="39"/>
      <c r="H49" s="24" t="s">
        <v>26</v>
      </c>
      <c r="I49" s="40"/>
      <c r="J49" s="36"/>
      <c r="K49" s="36"/>
      <c r="L49" s="36"/>
      <c r="M49" s="3"/>
      <c r="N49" s="3" t="s">
        <v>96</v>
      </c>
      <c r="O49" s="3" t="s">
        <v>18</v>
      </c>
      <c r="P49" s="12"/>
      <c r="Q49" s="18">
        <v>0</v>
      </c>
      <c r="R49" s="18">
        <v>0</v>
      </c>
    </row>
    <row r="50" spans="1:1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20">
        <f>SUM(Q47:Q49)</f>
        <v>0</v>
      </c>
      <c r="R50" s="20">
        <f>SUM(R47:R49)</f>
        <v>0</v>
      </c>
    </row>
    <row r="51" spans="1:1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8">
      <c r="A52" s="8" t="s">
        <v>58</v>
      </c>
      <c r="B52" s="9"/>
      <c r="C52" s="9"/>
      <c r="D52" s="9"/>
      <c r="E52" s="9"/>
      <c r="F52" s="9"/>
      <c r="G52" s="9"/>
      <c r="H52" s="9"/>
      <c r="I52" s="9"/>
      <c r="J52" s="10"/>
      <c r="K52" s="10"/>
      <c r="L52" s="10"/>
      <c r="M52" s="9"/>
      <c r="N52" s="9"/>
      <c r="O52" s="11"/>
      <c r="P52" s="12"/>
      <c r="Q52" s="13" t="str">
        <f>A52</f>
        <v>Influential</v>
      </c>
      <c r="R52" s="13" t="str">
        <f>Q52</f>
        <v>Influential</v>
      </c>
    </row>
    <row r="53" spans="1:18">
      <c r="A53" s="21" t="s">
        <v>59</v>
      </c>
      <c r="B53" s="21" t="s">
        <v>25</v>
      </c>
      <c r="C53" s="39"/>
      <c r="D53" s="39"/>
      <c r="E53" s="39"/>
      <c r="F53" s="39"/>
      <c r="G53" s="39"/>
      <c r="H53" s="41" t="s">
        <v>26</v>
      </c>
      <c r="I53" s="21" t="s">
        <v>86</v>
      </c>
      <c r="J53" s="14" t="s">
        <v>16</v>
      </c>
      <c r="K53" s="14" t="s">
        <v>60</v>
      </c>
      <c r="L53" s="14" t="s">
        <v>16</v>
      </c>
      <c r="M53" s="14"/>
      <c r="N53" s="52" t="s">
        <v>89</v>
      </c>
      <c r="O53" s="21" t="s">
        <v>18</v>
      </c>
      <c r="P53" s="12"/>
      <c r="Q53" s="18">
        <v>0</v>
      </c>
      <c r="R53" s="18">
        <v>0</v>
      </c>
    </row>
    <row r="54" spans="1:18">
      <c r="A54" s="21" t="s">
        <v>61</v>
      </c>
      <c r="B54" s="21" t="s">
        <v>25</v>
      </c>
      <c r="C54" s="39"/>
      <c r="D54" s="39"/>
      <c r="E54" s="39"/>
      <c r="F54" s="39"/>
      <c r="G54" s="39"/>
      <c r="H54" s="41" t="s">
        <v>26</v>
      </c>
      <c r="I54" s="21" t="s">
        <v>87</v>
      </c>
      <c r="J54" s="14" t="s">
        <v>16</v>
      </c>
      <c r="K54" s="14" t="s">
        <v>62</v>
      </c>
      <c r="L54" s="14" t="s">
        <v>16</v>
      </c>
      <c r="M54" s="14"/>
      <c r="N54" s="52" t="s">
        <v>89</v>
      </c>
      <c r="O54" s="21" t="s">
        <v>18</v>
      </c>
      <c r="P54" s="12"/>
      <c r="Q54" s="18">
        <f>$Q$95/$Q$93</f>
        <v>483379.42608695658</v>
      </c>
      <c r="R54" s="18">
        <v>0</v>
      </c>
    </row>
    <row r="55" spans="1:18">
      <c r="A55" s="21" t="s">
        <v>63</v>
      </c>
      <c r="B55" s="21" t="s">
        <v>25</v>
      </c>
      <c r="C55" s="39"/>
      <c r="D55" s="39"/>
      <c r="E55" s="39"/>
      <c r="F55" s="39"/>
      <c r="G55" s="39"/>
      <c r="H55" s="41" t="s">
        <v>26</v>
      </c>
      <c r="I55" s="21" t="s">
        <v>86</v>
      </c>
      <c r="J55" s="14" t="s">
        <v>16</v>
      </c>
      <c r="K55" s="14" t="s">
        <v>64</v>
      </c>
      <c r="L55" s="14" t="s">
        <v>16</v>
      </c>
      <c r="M55" s="14"/>
      <c r="N55" s="52" t="s">
        <v>89</v>
      </c>
      <c r="O55" s="21" t="s">
        <v>18</v>
      </c>
      <c r="P55" s="12"/>
      <c r="Q55" s="18">
        <f>$Q$95/$Q$93</f>
        <v>483379.42608695658</v>
      </c>
      <c r="R55" s="18">
        <v>0</v>
      </c>
    </row>
    <row r="56" spans="1:18">
      <c r="A56" s="21" t="s">
        <v>65</v>
      </c>
      <c r="B56" s="21" t="s">
        <v>16</v>
      </c>
      <c r="C56" s="39"/>
      <c r="D56" s="39"/>
      <c r="E56" s="39"/>
      <c r="F56" s="39"/>
      <c r="G56" s="39"/>
      <c r="H56" s="39"/>
      <c r="I56" s="21"/>
      <c r="J56" s="14"/>
      <c r="K56" s="14"/>
      <c r="L56" s="14" t="s">
        <v>16</v>
      </c>
      <c r="M56" s="14"/>
      <c r="N56" s="21" t="s">
        <v>97</v>
      </c>
      <c r="O56" s="21" t="s">
        <v>22</v>
      </c>
      <c r="P56" s="12"/>
      <c r="Q56" s="18">
        <v>0</v>
      </c>
      <c r="R56" s="19" t="s">
        <v>19</v>
      </c>
    </row>
    <row r="57" spans="1:18" s="1" customForma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20">
        <f>SUM(Q53:Q56)</f>
        <v>966758.85217391315</v>
      </c>
      <c r="R57" s="20">
        <f>SUM(R53:R56)</f>
        <v>0</v>
      </c>
    </row>
    <row r="58" spans="1:1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18">
      <c r="A59" s="8" t="s">
        <v>66</v>
      </c>
      <c r="B59" s="9"/>
      <c r="C59" s="9"/>
      <c r="D59" s="9"/>
      <c r="E59" s="9"/>
      <c r="F59" s="9"/>
      <c r="G59" s="9"/>
      <c r="H59" s="9"/>
      <c r="I59" s="9"/>
      <c r="J59" s="10"/>
      <c r="K59" s="10"/>
      <c r="L59" s="10"/>
      <c r="M59" s="9"/>
      <c r="N59" s="9"/>
      <c r="O59" s="11"/>
      <c r="P59" s="12"/>
      <c r="Q59" s="13" t="str">
        <f>A59</f>
        <v>Flexible</v>
      </c>
      <c r="R59" s="13" t="str">
        <f>Q59</f>
        <v>Flexible</v>
      </c>
    </row>
    <row r="60" spans="1:18">
      <c r="A60" s="21" t="s">
        <v>59</v>
      </c>
      <c r="B60" s="21" t="s">
        <v>25</v>
      </c>
      <c r="C60" s="39"/>
      <c r="D60" s="39"/>
      <c r="E60" s="39"/>
      <c r="F60" s="39"/>
      <c r="G60" s="39"/>
      <c r="H60" s="41" t="s">
        <v>26</v>
      </c>
      <c r="I60" s="21" t="s">
        <v>86</v>
      </c>
      <c r="J60" s="14" t="s">
        <v>16</v>
      </c>
      <c r="K60" s="14" t="s">
        <v>60</v>
      </c>
      <c r="L60" s="14" t="s">
        <v>16</v>
      </c>
      <c r="M60" s="21"/>
      <c r="N60" s="52" t="s">
        <v>89</v>
      </c>
      <c r="O60" s="21" t="s">
        <v>18</v>
      </c>
      <c r="P60" s="12"/>
      <c r="Q60" s="18">
        <f>$Q$95/$Q$93</f>
        <v>483379.42608695658</v>
      </c>
      <c r="R60" s="18">
        <v>0</v>
      </c>
    </row>
    <row r="61" spans="1:18">
      <c r="A61" s="21" t="s">
        <v>61</v>
      </c>
      <c r="B61" s="21" t="s">
        <v>25</v>
      </c>
      <c r="C61" s="39"/>
      <c r="D61" s="39"/>
      <c r="E61" s="39"/>
      <c r="F61" s="39"/>
      <c r="G61" s="39"/>
      <c r="H61" s="41" t="s">
        <v>26</v>
      </c>
      <c r="I61" s="21" t="s">
        <v>86</v>
      </c>
      <c r="J61" s="14" t="s">
        <v>16</v>
      </c>
      <c r="K61" s="14" t="s">
        <v>62</v>
      </c>
      <c r="L61" s="14" t="s">
        <v>16</v>
      </c>
      <c r="M61" s="21"/>
      <c r="N61" s="52" t="s">
        <v>89</v>
      </c>
      <c r="O61" s="21" t="s">
        <v>18</v>
      </c>
      <c r="P61" s="12"/>
      <c r="Q61" s="18">
        <v>0</v>
      </c>
      <c r="R61" s="18">
        <v>0</v>
      </c>
    </row>
    <row r="62" spans="1:18">
      <c r="A62" s="21" t="s">
        <v>63</v>
      </c>
      <c r="B62" s="21" t="s">
        <v>25</v>
      </c>
      <c r="C62" s="39"/>
      <c r="D62" s="39"/>
      <c r="E62" s="39"/>
      <c r="F62" s="39"/>
      <c r="G62" s="39"/>
      <c r="H62" s="41" t="s">
        <v>26</v>
      </c>
      <c r="I62" s="21" t="s">
        <v>86</v>
      </c>
      <c r="J62" s="14" t="s">
        <v>16</v>
      </c>
      <c r="K62" s="14" t="s">
        <v>64</v>
      </c>
      <c r="L62" s="14" t="s">
        <v>16</v>
      </c>
      <c r="M62" s="21"/>
      <c r="N62" s="52" t="s">
        <v>89</v>
      </c>
      <c r="O62" s="21" t="s">
        <v>18</v>
      </c>
      <c r="P62" s="12"/>
      <c r="Q62" s="18">
        <v>0</v>
      </c>
      <c r="R62" s="18">
        <v>0</v>
      </c>
    </row>
    <row r="63" spans="1:18">
      <c r="A63" s="21" t="s">
        <v>67</v>
      </c>
      <c r="B63" s="21" t="s">
        <v>16</v>
      </c>
      <c r="C63" s="39"/>
      <c r="D63" s="39"/>
      <c r="E63" s="39"/>
      <c r="F63" s="39"/>
      <c r="G63" s="39"/>
      <c r="H63" s="39"/>
      <c r="I63" s="21" t="s">
        <v>86</v>
      </c>
      <c r="J63" s="14"/>
      <c r="K63" s="14"/>
      <c r="L63" s="14" t="s">
        <v>16</v>
      </c>
      <c r="M63" s="21"/>
      <c r="N63" s="21" t="s">
        <v>99</v>
      </c>
      <c r="O63" s="21" t="s">
        <v>22</v>
      </c>
      <c r="P63" s="12"/>
      <c r="Q63" s="18">
        <v>0</v>
      </c>
      <c r="R63" s="19" t="s">
        <v>19</v>
      </c>
    </row>
    <row r="64" spans="1:18" s="1" customForma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20">
        <f>SUM(Q60:Q63)</f>
        <v>483379.42608695658</v>
      </c>
      <c r="R64" s="20">
        <f>SUM(R60:R63)</f>
        <v>0</v>
      </c>
    </row>
    <row r="65" spans="1:18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1:18">
      <c r="A66" s="8" t="s">
        <v>68</v>
      </c>
      <c r="B66" s="9"/>
      <c r="C66" s="9"/>
      <c r="D66" s="9"/>
      <c r="E66" s="9"/>
      <c r="F66" s="9"/>
      <c r="G66" s="9"/>
      <c r="H66" s="9"/>
      <c r="I66" s="9"/>
      <c r="J66" s="10"/>
      <c r="K66" s="10"/>
      <c r="L66" s="10"/>
      <c r="M66" s="9"/>
      <c r="N66" s="9"/>
      <c r="O66" s="11"/>
      <c r="P66" s="12"/>
      <c r="Q66" s="13" t="str">
        <f>A66</f>
        <v xml:space="preserve">Self-aware </v>
      </c>
      <c r="R66" s="13" t="str">
        <f>Q66</f>
        <v xml:space="preserve">Self-aware </v>
      </c>
    </row>
    <row r="67" spans="1:18">
      <c r="A67" s="21" t="s">
        <v>69</v>
      </c>
      <c r="B67" s="21" t="s">
        <v>16</v>
      </c>
      <c r="C67" s="15"/>
      <c r="D67" s="15"/>
      <c r="E67" s="15"/>
      <c r="F67" s="15"/>
      <c r="G67" s="15"/>
      <c r="H67" s="39"/>
      <c r="I67" s="21" t="s">
        <v>86</v>
      </c>
      <c r="J67" s="14"/>
      <c r="K67" s="14"/>
      <c r="L67" s="14" t="s">
        <v>16</v>
      </c>
      <c r="M67" s="14"/>
      <c r="N67" s="52" t="s">
        <v>89</v>
      </c>
      <c r="O67" s="14" t="s">
        <v>22</v>
      </c>
      <c r="P67" s="17"/>
      <c r="Q67" s="18">
        <v>0</v>
      </c>
      <c r="R67" s="19">
        <v>0</v>
      </c>
    </row>
    <row r="68" spans="1:18">
      <c r="A68" s="21" t="s">
        <v>52</v>
      </c>
      <c r="B68" s="21" t="s">
        <v>16</v>
      </c>
      <c r="C68" s="15"/>
      <c r="D68" s="15"/>
      <c r="E68" s="15"/>
      <c r="F68" s="15"/>
      <c r="G68" s="15"/>
      <c r="H68" s="39"/>
      <c r="I68" s="21" t="s">
        <v>86</v>
      </c>
      <c r="J68" s="14" t="s">
        <v>16</v>
      </c>
      <c r="K68" s="14" t="s">
        <v>53</v>
      </c>
      <c r="L68" s="14" t="s">
        <v>16</v>
      </c>
      <c r="M68" s="14"/>
      <c r="N68" s="52" t="s">
        <v>91</v>
      </c>
      <c r="O68" s="14" t="s">
        <v>22</v>
      </c>
      <c r="P68" s="17"/>
      <c r="Q68" s="18">
        <v>0</v>
      </c>
      <c r="R68" s="19">
        <v>0</v>
      </c>
    </row>
    <row r="69" spans="1:18" s="1" customForma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20">
        <f>SUM(Q67:Q68)</f>
        <v>0</v>
      </c>
      <c r="R69" s="20">
        <f>SUM(R67:R68)</f>
        <v>0</v>
      </c>
    </row>
    <row r="70" spans="1:18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1:18">
      <c r="A71" s="8" t="s">
        <v>70</v>
      </c>
      <c r="B71" s="9"/>
      <c r="C71" s="9"/>
      <c r="D71" s="9"/>
      <c r="E71" s="9"/>
      <c r="F71" s="9"/>
      <c r="G71" s="9"/>
      <c r="H71" s="9"/>
      <c r="I71" s="9"/>
      <c r="J71" s="10"/>
      <c r="K71" s="10"/>
      <c r="L71" s="10"/>
      <c r="M71" s="9"/>
      <c r="N71" s="9"/>
      <c r="O71" s="11"/>
      <c r="P71" s="12"/>
      <c r="Q71" s="13" t="str">
        <f>A71</f>
        <v xml:space="preserve">Accountable </v>
      </c>
      <c r="R71" s="13" t="str">
        <f>Q71</f>
        <v xml:space="preserve">Accountable </v>
      </c>
    </row>
    <row r="72" spans="1:18">
      <c r="A72" s="3" t="s">
        <v>71</v>
      </c>
      <c r="B72" s="3" t="s">
        <v>25</v>
      </c>
      <c r="C72" s="39"/>
      <c r="D72" s="39"/>
      <c r="E72" s="39"/>
      <c r="F72" s="39"/>
      <c r="G72" s="39"/>
      <c r="H72" s="24" t="s">
        <v>26</v>
      </c>
      <c r="I72" s="40" t="s">
        <v>86</v>
      </c>
      <c r="J72" s="36"/>
      <c r="K72" s="36"/>
      <c r="L72" s="36"/>
      <c r="M72" s="3"/>
      <c r="N72" s="52" t="s">
        <v>98</v>
      </c>
      <c r="O72" s="3" t="s">
        <v>18</v>
      </c>
      <c r="P72" s="12"/>
      <c r="Q72" s="18">
        <v>0</v>
      </c>
      <c r="R72" s="18">
        <v>0</v>
      </c>
    </row>
    <row r="73" spans="1:18">
      <c r="A73" s="3" t="s">
        <v>72</v>
      </c>
      <c r="B73" s="3" t="s">
        <v>25</v>
      </c>
      <c r="C73" s="39"/>
      <c r="D73" s="39"/>
      <c r="E73" s="39"/>
      <c r="F73" s="39"/>
      <c r="G73" s="39"/>
      <c r="H73" s="24" t="s">
        <v>26</v>
      </c>
      <c r="I73" s="40" t="s">
        <v>86</v>
      </c>
      <c r="J73" s="36"/>
      <c r="K73" s="36"/>
      <c r="L73" s="36"/>
      <c r="M73" s="3"/>
      <c r="N73" s="23" t="s">
        <v>100</v>
      </c>
      <c r="O73" s="3" t="s">
        <v>18</v>
      </c>
      <c r="P73" s="12"/>
      <c r="Q73" s="18">
        <v>0</v>
      </c>
      <c r="R73" s="18">
        <v>0</v>
      </c>
    </row>
    <row r="74" spans="1:18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20">
        <f>SUM(Q72:Q73)</f>
        <v>0</v>
      </c>
      <c r="R74" s="20">
        <f>SUM(R72:R73)</f>
        <v>0</v>
      </c>
    </row>
    <row r="75" spans="1:18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2"/>
      <c r="R75" s="42"/>
    </row>
    <row r="76" spans="1:18">
      <c r="A76" s="8" t="s">
        <v>73</v>
      </c>
      <c r="B76" s="9"/>
      <c r="C76" s="9"/>
      <c r="D76" s="9"/>
      <c r="E76" s="9"/>
      <c r="F76" s="9"/>
      <c r="G76" s="9"/>
      <c r="H76" s="9"/>
      <c r="I76" s="9"/>
      <c r="J76" s="10"/>
      <c r="K76" s="10"/>
      <c r="L76" s="10"/>
      <c r="M76" s="9"/>
      <c r="N76" s="9"/>
      <c r="O76" s="11"/>
      <c r="P76" s="12"/>
      <c r="Q76" s="13" t="str">
        <f>A76</f>
        <v xml:space="preserve">Good value for money </v>
      </c>
      <c r="R76" s="13" t="str">
        <f>Q76</f>
        <v xml:space="preserve">Good value for money </v>
      </c>
    </row>
    <row r="77" spans="1:18">
      <c r="A77" s="21" t="s">
        <v>74</v>
      </c>
      <c r="B77" s="21" t="s">
        <v>16</v>
      </c>
      <c r="C77" s="15"/>
      <c r="D77" s="15"/>
      <c r="E77" s="15"/>
      <c r="F77" s="15"/>
      <c r="G77" s="15"/>
      <c r="H77" s="15"/>
      <c r="I77" s="21" t="s">
        <v>86</v>
      </c>
      <c r="J77" s="14"/>
      <c r="K77" s="14"/>
      <c r="L77" s="14"/>
      <c r="M77" s="14"/>
      <c r="N77" s="52" t="s">
        <v>89</v>
      </c>
      <c r="O77" s="14" t="s">
        <v>18</v>
      </c>
      <c r="P77" s="17"/>
      <c r="Q77" s="18">
        <f>$Q$95/$Q$93</f>
        <v>483379.42608695658</v>
      </c>
      <c r="R77" s="18">
        <v>0</v>
      </c>
    </row>
    <row r="78" spans="1:18">
      <c r="A78" s="21" t="s">
        <v>75</v>
      </c>
      <c r="B78" s="21" t="s">
        <v>16</v>
      </c>
      <c r="C78" s="15"/>
      <c r="D78" s="15"/>
      <c r="E78" s="15"/>
      <c r="F78" s="15"/>
      <c r="G78" s="15"/>
      <c r="H78" s="15"/>
      <c r="I78" s="21" t="s">
        <v>86</v>
      </c>
      <c r="J78" s="14"/>
      <c r="K78" s="14"/>
      <c r="L78" s="14"/>
      <c r="M78" s="14"/>
      <c r="N78" s="52" t="s">
        <v>89</v>
      </c>
      <c r="O78" s="14" t="s">
        <v>18</v>
      </c>
      <c r="P78" s="17"/>
      <c r="Q78" s="18">
        <f>$Q$95/$Q$93</f>
        <v>483379.42608695658</v>
      </c>
      <c r="R78" s="18">
        <v>0</v>
      </c>
    </row>
    <row r="79" spans="1:18">
      <c r="A79" s="3" t="s">
        <v>76</v>
      </c>
      <c r="B79" s="3" t="s">
        <v>25</v>
      </c>
      <c r="C79" s="39"/>
      <c r="D79" s="39"/>
      <c r="E79" s="39"/>
      <c r="F79" s="39"/>
      <c r="G79" s="39"/>
      <c r="H79" s="39"/>
      <c r="I79" s="3"/>
      <c r="J79" s="3"/>
      <c r="K79" s="3"/>
      <c r="L79" s="3"/>
      <c r="M79" s="3"/>
      <c r="N79" s="3"/>
      <c r="O79" s="3" t="s">
        <v>18</v>
      </c>
      <c r="P79" s="12"/>
      <c r="Q79" s="18">
        <v>0</v>
      </c>
      <c r="R79" s="18">
        <v>0</v>
      </c>
    </row>
    <row r="80" spans="1:18">
      <c r="A80" s="21" t="s">
        <v>15</v>
      </c>
      <c r="B80" s="14" t="s">
        <v>16</v>
      </c>
      <c r="C80" s="15"/>
      <c r="D80" s="15"/>
      <c r="E80" s="15"/>
      <c r="F80" s="15"/>
      <c r="G80" s="15"/>
      <c r="H80" s="15"/>
      <c r="I80" s="21" t="s">
        <v>86</v>
      </c>
      <c r="J80" s="14" t="s">
        <v>16</v>
      </c>
      <c r="K80" s="14" t="s">
        <v>17</v>
      </c>
      <c r="L80" s="21"/>
      <c r="M80" s="14"/>
      <c r="N80" s="52" t="s">
        <v>95</v>
      </c>
      <c r="O80" s="14" t="s">
        <v>18</v>
      </c>
      <c r="P80" s="17"/>
      <c r="Q80" s="18">
        <v>0</v>
      </c>
      <c r="R80" s="18">
        <v>0</v>
      </c>
    </row>
    <row r="81" spans="1:18">
      <c r="A81" s="3" t="s">
        <v>77</v>
      </c>
      <c r="B81" s="3" t="s">
        <v>25</v>
      </c>
      <c r="C81" s="15"/>
      <c r="D81" s="15"/>
      <c r="E81" s="15"/>
      <c r="F81" s="15"/>
      <c r="G81" s="15"/>
      <c r="H81" s="15"/>
      <c r="I81" s="3"/>
      <c r="J81" s="3"/>
      <c r="K81" s="3"/>
      <c r="L81" s="3"/>
      <c r="M81" s="3"/>
      <c r="N81" s="3"/>
      <c r="O81" s="3" t="s">
        <v>18</v>
      </c>
      <c r="P81" s="12"/>
      <c r="Q81" s="18">
        <v>0</v>
      </c>
      <c r="R81" s="18">
        <v>0</v>
      </c>
    </row>
    <row r="82" spans="1:18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20">
        <f>SUM(Q77:Q81)</f>
        <v>966758.85217391315</v>
      </c>
      <c r="R82" s="20">
        <f>SUM(R77:R81)</f>
        <v>0</v>
      </c>
    </row>
    <row r="83" spans="1:18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8">
      <c r="A84" s="8" t="s">
        <v>53</v>
      </c>
      <c r="B84" s="9"/>
      <c r="C84" s="9"/>
      <c r="D84" s="9"/>
      <c r="E84" s="9"/>
      <c r="F84" s="9"/>
      <c r="G84" s="9"/>
      <c r="H84" s="9"/>
      <c r="I84" s="9"/>
      <c r="J84" s="10"/>
      <c r="K84" s="10"/>
      <c r="L84" s="10"/>
      <c r="M84" s="9"/>
      <c r="N84" s="9"/>
      <c r="O84" s="11"/>
      <c r="P84" s="12"/>
      <c r="Q84" s="43" t="str">
        <f>A84</f>
        <v>Survey</v>
      </c>
      <c r="R84" s="43" t="str">
        <f>Q84</f>
        <v>Survey</v>
      </c>
    </row>
    <row r="85" spans="1:18">
      <c r="A85" s="21" t="s">
        <v>67</v>
      </c>
      <c r="B85" s="21" t="s">
        <v>16</v>
      </c>
      <c r="C85" s="39"/>
      <c r="D85" s="39"/>
      <c r="E85" s="39"/>
      <c r="F85" s="39"/>
      <c r="G85" s="39"/>
      <c r="H85" s="39"/>
      <c r="I85" s="21"/>
      <c r="J85" s="14"/>
      <c r="K85" s="14"/>
      <c r="L85" s="14" t="s">
        <v>16</v>
      </c>
      <c r="M85" s="21"/>
      <c r="N85" s="21" t="s">
        <v>93</v>
      </c>
      <c r="O85" s="21" t="s">
        <v>18</v>
      </c>
      <c r="P85" s="12"/>
      <c r="Q85" s="18">
        <f t="shared" ref="Q85:Q90" si="0">$Q$95/$Q$93</f>
        <v>483379.42608695658</v>
      </c>
      <c r="R85" s="18">
        <v>0</v>
      </c>
    </row>
    <row r="86" spans="1:18">
      <c r="A86" s="21" t="s">
        <v>65</v>
      </c>
      <c r="B86" s="21" t="s">
        <v>16</v>
      </c>
      <c r="C86" s="39"/>
      <c r="D86" s="39"/>
      <c r="E86" s="39"/>
      <c r="F86" s="39"/>
      <c r="G86" s="39"/>
      <c r="H86" s="39"/>
      <c r="I86" s="21"/>
      <c r="J86" s="14"/>
      <c r="K86" s="14"/>
      <c r="L86" s="14" t="s">
        <v>16</v>
      </c>
      <c r="M86" s="14"/>
      <c r="N86" s="21" t="s">
        <v>93</v>
      </c>
      <c r="O86" s="21" t="s">
        <v>18</v>
      </c>
      <c r="P86" s="12"/>
      <c r="Q86" s="18">
        <f t="shared" si="0"/>
        <v>483379.42608695658</v>
      </c>
      <c r="R86" s="18">
        <v>0</v>
      </c>
    </row>
    <row r="87" spans="1:18">
      <c r="A87" s="21" t="s">
        <v>52</v>
      </c>
      <c r="B87" s="21" t="s">
        <v>16</v>
      </c>
      <c r="C87" s="15"/>
      <c r="D87" s="15"/>
      <c r="E87" s="15"/>
      <c r="F87" s="15"/>
      <c r="G87" s="15"/>
      <c r="H87" s="39"/>
      <c r="I87" s="21"/>
      <c r="J87" s="14" t="s">
        <v>16</v>
      </c>
      <c r="K87" s="14" t="s">
        <v>53</v>
      </c>
      <c r="L87" s="14" t="s">
        <v>16</v>
      </c>
      <c r="M87" s="14"/>
      <c r="N87" s="21" t="s">
        <v>93</v>
      </c>
      <c r="O87" s="14" t="s">
        <v>18</v>
      </c>
      <c r="P87" s="17"/>
      <c r="Q87" s="18">
        <f t="shared" si="0"/>
        <v>483379.42608695658</v>
      </c>
      <c r="R87" s="18">
        <v>0</v>
      </c>
    </row>
    <row r="88" spans="1:18">
      <c r="A88" s="21" t="s">
        <v>55</v>
      </c>
      <c r="B88" s="21" t="s">
        <v>16</v>
      </c>
      <c r="C88" s="15"/>
      <c r="D88" s="15"/>
      <c r="E88" s="15"/>
      <c r="F88" s="15"/>
      <c r="G88" s="15"/>
      <c r="H88" s="15"/>
      <c r="I88" s="37" t="s">
        <v>86</v>
      </c>
      <c r="J88" s="14"/>
      <c r="K88" s="14"/>
      <c r="L88" s="14" t="s">
        <v>16</v>
      </c>
      <c r="M88" s="14"/>
      <c r="N88" s="52" t="s">
        <v>89</v>
      </c>
      <c r="O88" s="21" t="s">
        <v>18</v>
      </c>
      <c r="P88" s="12"/>
      <c r="Q88" s="18">
        <f t="shared" si="0"/>
        <v>483379.42608695658</v>
      </c>
      <c r="R88" s="18">
        <v>0</v>
      </c>
    </row>
    <row r="89" spans="1:18">
      <c r="A89" s="21" t="s">
        <v>52</v>
      </c>
      <c r="B89" s="21" t="s">
        <v>16</v>
      </c>
      <c r="C89" s="15"/>
      <c r="D89" s="15"/>
      <c r="E89" s="15"/>
      <c r="F89" s="15"/>
      <c r="G89" s="15"/>
      <c r="H89" s="39"/>
      <c r="I89" s="21"/>
      <c r="J89" s="14" t="s">
        <v>16</v>
      </c>
      <c r="K89" s="14" t="s">
        <v>53</v>
      </c>
      <c r="L89" s="14" t="s">
        <v>16</v>
      </c>
      <c r="M89" s="14"/>
      <c r="N89" s="21" t="s">
        <v>93</v>
      </c>
      <c r="O89" s="14" t="s">
        <v>18</v>
      </c>
      <c r="P89" s="17"/>
      <c r="Q89" s="18">
        <f t="shared" si="0"/>
        <v>483379.42608695658</v>
      </c>
      <c r="R89" s="18">
        <v>0</v>
      </c>
    </row>
    <row r="90" spans="1:18">
      <c r="A90" s="21" t="s">
        <v>21</v>
      </c>
      <c r="B90" s="21" t="s">
        <v>16</v>
      </c>
      <c r="C90" s="15"/>
      <c r="D90" s="15"/>
      <c r="E90" s="15"/>
      <c r="F90" s="15"/>
      <c r="G90" s="15"/>
      <c r="H90" s="15"/>
      <c r="I90" s="21"/>
      <c r="J90" s="14"/>
      <c r="K90" s="14"/>
      <c r="L90" s="14" t="s">
        <v>16</v>
      </c>
      <c r="M90" s="21"/>
      <c r="N90" s="21" t="s">
        <v>93</v>
      </c>
      <c r="O90" s="21" t="s">
        <v>18</v>
      </c>
      <c r="P90" s="12"/>
      <c r="Q90" s="18">
        <f t="shared" si="0"/>
        <v>483379.42608695658</v>
      </c>
      <c r="R90" s="18">
        <v>0</v>
      </c>
    </row>
    <row r="91" spans="1:18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20">
        <f>SUM(Q85:Q90)</f>
        <v>2900276.5565217393</v>
      </c>
      <c r="R91" s="20">
        <f>SUM(R85:R90)</f>
        <v>0</v>
      </c>
    </row>
    <row r="92" spans="1:18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8"/>
      <c r="R92" s="18"/>
    </row>
    <row r="93" spans="1:18">
      <c r="O93" s="44"/>
      <c r="P93" s="45"/>
      <c r="Q93" s="46">
        <v>23</v>
      </c>
      <c r="R93" s="47">
        <v>28</v>
      </c>
    </row>
    <row r="94" spans="1:18">
      <c r="A94" s="48" t="s">
        <v>78</v>
      </c>
      <c r="L94" s="49"/>
      <c r="O94" s="44"/>
      <c r="P94" s="44"/>
    </row>
    <row r="95" spans="1:18">
      <c r="A95" s="50">
        <v>111177268</v>
      </c>
      <c r="Q95" s="18">
        <f>A95*0.1</f>
        <v>11117726.800000001</v>
      </c>
      <c r="R95" s="18">
        <f>R7+R11+R15+R23+R29+R44+R50+R57+R64+R69+R74+R82+R91</f>
        <v>-483379.42608695658</v>
      </c>
    </row>
    <row r="96" spans="1:18">
      <c r="A96" s="3" t="s">
        <v>79</v>
      </c>
      <c r="Q96" s="18"/>
      <c r="R96" s="18"/>
    </row>
    <row r="97" spans="1:19">
      <c r="A97" s="3" t="s">
        <v>80</v>
      </c>
      <c r="Q97" s="49">
        <f>Q95/Q93</f>
        <v>483379.42608695658</v>
      </c>
    </row>
    <row r="98" spans="1:19">
      <c r="A98" s="3" t="s">
        <v>81</v>
      </c>
    </row>
    <row r="99" spans="1:19">
      <c r="S99" t="s">
        <v>101</v>
      </c>
    </row>
  </sheetData>
  <sheetProtection selectLockedCells="1"/>
  <phoneticPr fontId="0" type="noConversion"/>
  <dataValidations count="4">
    <dataValidation type="decimal" allowBlank="1" showInputMessage="1" showErrorMessage="1" sqref="I32:I42">
      <formula1>0</formula1>
      <formula2>100</formula2>
    </dataValidation>
    <dataValidation type="whole" allowBlank="1" showInputMessage="1" showErrorMessage="1" sqref="I27:I28 I18">
      <formula1>0</formula1>
      <formula2>10000</formula2>
    </dataValidation>
    <dataValidation type="whole" allowBlank="1" showInputMessage="1" showErrorMessage="1" sqref="I19:I22">
      <formula1>0</formula1>
      <formula2>1000</formula2>
    </dataValidation>
    <dataValidation type="whole" allowBlank="1" showInputMessage="1" showErrorMessage="1" sqref="I6">
      <formula1>0</formula1>
      <formula2>100000</formula2>
    </dataValidation>
  </dataValidation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  <rowBreaks count="1" manualBreakCount="1">
    <brk id="44" max="1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</vt:lpstr>
      <vt:lpstr>Annual!Print_Area</vt:lpstr>
    </vt:vector>
  </TitlesOfParts>
  <Company>Wandsworth Borough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Allen-Scholey, Leyton</dc:creator>
  <cp:lastModifiedBy>ambra</cp:lastModifiedBy>
  <cp:lastPrinted>2014-04-14T16:18:18Z</cp:lastPrinted>
  <dcterms:created xsi:type="dcterms:W3CDTF">2012-11-23T15:18:22Z</dcterms:created>
  <dcterms:modified xsi:type="dcterms:W3CDTF">2014-04-15T09:11:54Z</dcterms:modified>
</cp:coreProperties>
</file>